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B\TRANSMISSION CONSOLIDATED\TRANSMISSION\TARIFF FILING 2021-2025\ACTUAL OPEX 2023\"/>
    </mc:Choice>
  </mc:AlternateContent>
  <xr:revisionPtr revIDLastSave="0" documentId="8_{9D72C015-BDC4-4851-8652-F477E969AB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UAL OPEX 2023" sheetId="1" r:id="rId1"/>
    <sheet name="COMMON DIV EXP SUMMARY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L10" i="2"/>
  <c r="L4" i="2"/>
  <c r="L5" i="2"/>
  <c r="L6" i="2"/>
  <c r="L8" i="2"/>
  <c r="L9" i="2"/>
  <c r="L3" i="2"/>
  <c r="J10" i="2"/>
  <c r="G10" i="2"/>
  <c r="C10" i="2"/>
  <c r="K4" i="2"/>
  <c r="K5" i="2"/>
  <c r="K6" i="2"/>
  <c r="K8" i="2"/>
  <c r="K9" i="2"/>
  <c r="K3" i="2"/>
  <c r="J12" i="2" l="1"/>
  <c r="D4" i="2"/>
  <c r="D5" i="2"/>
  <c r="D6" i="2"/>
  <c r="D7" i="2"/>
  <c r="D8" i="2"/>
  <c r="D9" i="2"/>
  <c r="D12" i="2"/>
  <c r="D13" i="2"/>
  <c r="D3" i="2"/>
  <c r="H9" i="2"/>
  <c r="H8" i="2"/>
  <c r="H7" i="2"/>
  <c r="H6" i="2"/>
  <c r="H5" i="2"/>
  <c r="H4" i="2"/>
  <c r="H3" i="2"/>
  <c r="J13" i="2" l="1"/>
  <c r="K13" i="2" s="1"/>
  <c r="K12" i="2"/>
  <c r="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2.67mn-E8400- lease payment added to other cost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Lease-E8400</t>
        </r>
      </text>
    </comment>
    <comment ref="B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AM,HQ,Proj.</t>
        </r>
      </text>
    </comment>
  </commentList>
</comments>
</file>

<file path=xl/sharedStrings.xml><?xml version="1.0" encoding="utf-8"?>
<sst xmlns="http://schemas.openxmlformats.org/spreadsheetml/2006/main" count="52" uniqueCount="43">
  <si>
    <t>Description</t>
  </si>
  <si>
    <t>OPEX Amount (LKR Million)</t>
  </si>
  <si>
    <t>TL</t>
  </si>
  <si>
    <t>Personal Expenses</t>
  </si>
  <si>
    <t>Material Cost</t>
  </si>
  <si>
    <t>Accommadation Expenses</t>
  </si>
  <si>
    <t>Transport &amp; Communication Expenses</t>
  </si>
  <si>
    <t>Retail Service Cost</t>
  </si>
  <si>
    <t>Other costs</t>
  </si>
  <si>
    <t>Allocation from HQ</t>
  </si>
  <si>
    <t xml:space="preserve">Personnel </t>
  </si>
  <si>
    <t>Material</t>
  </si>
  <si>
    <t xml:space="preserve">Accomadation  </t>
  </si>
  <si>
    <t xml:space="preserve">Transport &amp; Communication </t>
  </si>
  <si>
    <t xml:space="preserve">Finance cost </t>
  </si>
  <si>
    <t xml:space="preserve">Other cost </t>
  </si>
  <si>
    <t>Other Items - Depreciation</t>
  </si>
  <si>
    <t>Other Items - Other Income</t>
  </si>
  <si>
    <t xml:space="preserve">Total (Rs) </t>
  </si>
  <si>
    <t>ROA</t>
  </si>
  <si>
    <t>HQ</t>
  </si>
  <si>
    <t xml:space="preserve">Materials </t>
  </si>
  <si>
    <t>Depreciation</t>
  </si>
  <si>
    <t xml:space="preserve">Other items </t>
  </si>
  <si>
    <t xml:space="preserve">Total (Mn Rs) </t>
  </si>
  <si>
    <t>Personnel</t>
  </si>
  <si>
    <t>materials</t>
  </si>
  <si>
    <t xml:space="preserve">Accomadation </t>
  </si>
  <si>
    <t>Transport &amp; communication</t>
  </si>
  <si>
    <t>Finance cost</t>
  </si>
  <si>
    <t>Other cost</t>
  </si>
  <si>
    <t>Other items (Depreciation)</t>
  </si>
  <si>
    <t>Return on Investment</t>
  </si>
  <si>
    <t xml:space="preserve">                        -  </t>
  </si>
  <si>
    <t>Other Items (Other Income)</t>
  </si>
  <si>
    <t>Projects</t>
  </si>
  <si>
    <t>Assets Management Division</t>
  </si>
  <si>
    <t>Total Expenses</t>
  </si>
  <si>
    <t>Total</t>
  </si>
  <si>
    <t>Value in LKR</t>
  </si>
  <si>
    <t>Other Costs - Depreciation</t>
  </si>
  <si>
    <t>Other Costs</t>
  </si>
  <si>
    <t xml:space="preserve">Actual OPEX of TL in the year 2023, as per the PUCSL Format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</si>
</sst>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2" xfId="0" applyFont="1" applyBorder="1"/>
    <xf numFmtId="3" fontId="2" fillId="0" borderId="2" xfId="0" applyNumberFormat="1" applyFont="1" applyBorder="1"/>
    <xf numFmtId="43" fontId="2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4" xfId="0" applyNumberFormat="1" applyFont="1" applyBorder="1"/>
    <xf numFmtId="43" fontId="2" fillId="0" borderId="4" xfId="1" applyFont="1" applyBorder="1"/>
    <xf numFmtId="0" fontId="2" fillId="0" borderId="4" xfId="0" applyFont="1" applyBorder="1"/>
    <xf numFmtId="43" fontId="2" fillId="0" borderId="4" xfId="0" applyNumberFormat="1" applyFont="1" applyBorder="1"/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EB\TRANSMISSION%20CONSOLIDATED\TRANSMISSION\TARIFF%20FILING%202021-2025\ACTUAL%20OPEX%202023\Common%20Cost%20for%202023%20-%20HQ%20Branch.xlsx" TargetMode="External"/><Relationship Id="rId1" Type="http://schemas.openxmlformats.org/officeDocument/2006/relationships/externalLinkPath" Target="Common%20Cost%20for%202023%20-%20HQ%20Branch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EB\TRANSMISSION%20CONSOLIDATED\TRANSMISSION\TARIFF%20FILING%202021-2025\ACTUAL%20OPEX%202023\Common%20Cost%20for%202023%20-%20Projects%20Division.xlsx" TargetMode="External"/><Relationship Id="rId1" Type="http://schemas.openxmlformats.org/officeDocument/2006/relationships/externalLinkPath" Target="Common%20Cost%20for%202023%20-%20Projects%20Divisi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EB\TRANSMISSION%20CONSOLIDATED\TRANSMISSION\TARIFF%20FILING%202021-2025\ACTUAL%20OPEX%202023\AMD%20-%20Cost%20Allocation%20-%20Actual%20for%20RA%202023.xlsx" TargetMode="External"/><Relationship Id="rId1" Type="http://schemas.openxmlformats.org/officeDocument/2006/relationships/externalLinkPath" Target="AMD%20-%20Cost%20Allocation%20-%20Actual%20for%20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B - Allowed Revenue"/>
      <sheetName val="2023-Common Cost"/>
      <sheetName val="ROA"/>
    </sheetNames>
    <sheetDataSet>
      <sheetData sheetId="0"/>
      <sheetData sheetId="1">
        <row r="5">
          <cell r="C5">
            <v>495502819.96980375</v>
          </cell>
        </row>
        <row r="6">
          <cell r="C6">
            <v>22268.815244945963</v>
          </cell>
        </row>
        <row r="7">
          <cell r="C7">
            <v>34382897.790525407</v>
          </cell>
        </row>
        <row r="8">
          <cell r="C8">
            <v>92449799.999682322</v>
          </cell>
        </row>
        <row r="9">
          <cell r="C9">
            <v>275054.36103755626</v>
          </cell>
        </row>
        <row r="10">
          <cell r="C10">
            <v>1582988351.5537989</v>
          </cell>
        </row>
        <row r="11">
          <cell r="C11">
            <v>45483432.673285715</v>
          </cell>
        </row>
        <row r="12">
          <cell r="C12">
            <v>958171613.99078989</v>
          </cell>
        </row>
        <row r="13">
          <cell r="C13">
            <v>3209276239.1541686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.12.31 CS"/>
      <sheetName val="2023.12"/>
      <sheetName val="2023"/>
    </sheetNames>
    <sheetDataSet>
      <sheetData sheetId="0"/>
      <sheetData sheetId="1"/>
      <sheetData sheetId="2">
        <row r="7">
          <cell r="C7">
            <v>477067620.76529855</v>
          </cell>
        </row>
        <row r="8">
          <cell r="C8">
            <v>4013619.4377376372</v>
          </cell>
        </row>
        <row r="9">
          <cell r="C9">
            <v>47138796.817545086</v>
          </cell>
        </row>
        <row r="10">
          <cell r="C10">
            <v>95267200.145111188</v>
          </cell>
        </row>
        <row r="11">
          <cell r="C11">
            <v>155180.67000000001</v>
          </cell>
        </row>
        <row r="12">
          <cell r="C12">
            <v>28038482.505724199</v>
          </cell>
        </row>
        <row r="13">
          <cell r="C13">
            <v>39959297.279901922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y wise SUM"/>
    </sheetNames>
    <sheetDataSet>
      <sheetData sheetId="0">
        <row r="43">
          <cell r="D43">
            <v>285933094.59970796</v>
          </cell>
        </row>
        <row r="44">
          <cell r="D44">
            <v>594093.68779754278</v>
          </cell>
        </row>
        <row r="45">
          <cell r="D45">
            <v>11723070.877140317</v>
          </cell>
        </row>
        <row r="46">
          <cell r="D46">
            <v>11879352.742305338</v>
          </cell>
        </row>
        <row r="48">
          <cell r="D48">
            <v>8429639.7682999428</v>
          </cell>
        </row>
        <row r="49">
          <cell r="D49">
            <v>7290020.7817900237</v>
          </cell>
        </row>
        <row r="50">
          <cell r="D50">
            <v>-3057344.3987385142</v>
          </cell>
        </row>
        <row r="51">
          <cell r="D51">
            <v>322791928.05830264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workbookViewId="0">
      <selection activeCell="A24" sqref="A24"/>
    </sheetView>
  </sheetViews>
  <sheetFormatPr defaultColWidth="9.109375" defaultRowHeight="13.8" x14ac:dyDescent="0.25"/>
  <cols>
    <col min="1" max="1" width="34.44140625" style="1" bestFit="1" customWidth="1"/>
    <col min="2" max="2" width="16.33203125" style="1" customWidth="1"/>
    <col min="3" max="3" width="9.44140625" style="1" bestFit="1" customWidth="1"/>
    <col min="4" max="4" width="9.109375" style="1"/>
    <col min="5" max="5" width="1.109375" style="1" customWidth="1"/>
    <col min="6" max="6" width="16.44140625" style="1" bestFit="1" customWidth="1"/>
    <col min="7" max="7" width="9.44140625" style="1" bestFit="1" customWidth="1"/>
    <col min="8" max="9" width="9.109375" style="1"/>
    <col min="10" max="10" width="15" style="1" bestFit="1" customWidth="1"/>
    <col min="11" max="16384" width="9.109375" style="1"/>
  </cols>
  <sheetData>
    <row r="2" spans="1:11" x14ac:dyDescent="0.25">
      <c r="A2" s="8" t="s">
        <v>42</v>
      </c>
    </row>
    <row r="4" spans="1:11" ht="27.6" x14ac:dyDescent="0.25">
      <c r="A4" s="21" t="s">
        <v>0</v>
      </c>
      <c r="B4" s="7" t="s">
        <v>1</v>
      </c>
    </row>
    <row r="5" spans="1:11" x14ac:dyDescent="0.25">
      <c r="A5" s="22"/>
      <c r="B5" s="6" t="s">
        <v>2</v>
      </c>
    </row>
    <row r="6" spans="1:11" x14ac:dyDescent="0.25">
      <c r="A6" s="3" t="s">
        <v>3</v>
      </c>
      <c r="B6" s="4">
        <v>2593.039119</v>
      </c>
      <c r="C6" s="2"/>
    </row>
    <row r="7" spans="1:11" x14ac:dyDescent="0.25">
      <c r="A7" s="3" t="s">
        <v>4</v>
      </c>
      <c r="B7" s="4">
        <v>603.39804400000003</v>
      </c>
      <c r="C7" s="2"/>
    </row>
    <row r="8" spans="1:11" x14ac:dyDescent="0.25">
      <c r="A8" s="3" t="s">
        <v>5</v>
      </c>
      <c r="B8" s="4">
        <v>172.29825299999999</v>
      </c>
      <c r="C8" s="2"/>
    </row>
    <row r="9" spans="1:11" x14ac:dyDescent="0.25">
      <c r="A9" s="3" t="s">
        <v>6</v>
      </c>
      <c r="B9" s="4">
        <v>530.01317500000005</v>
      </c>
      <c r="C9" s="2"/>
    </row>
    <row r="10" spans="1:11" x14ac:dyDescent="0.25">
      <c r="A10" s="3" t="s">
        <v>7</v>
      </c>
      <c r="B10" s="5">
        <v>0</v>
      </c>
      <c r="C10" s="2"/>
    </row>
    <row r="11" spans="1:11" x14ac:dyDescent="0.25">
      <c r="A11" s="3" t="s">
        <v>8</v>
      </c>
      <c r="B11" s="4">
        <f>37.4619+2.67</f>
        <v>40.131900000000002</v>
      </c>
      <c r="C11" s="2"/>
      <c r="E11" s="2">
        <v>2674362.19</v>
      </c>
    </row>
    <row r="12" spans="1:11" x14ac:dyDescent="0.25">
      <c r="A12" s="3" t="s">
        <v>9</v>
      </c>
      <c r="B12" s="4"/>
    </row>
    <row r="13" spans="1:11" x14ac:dyDescent="0.25">
      <c r="A13" s="3" t="s">
        <v>3</v>
      </c>
      <c r="B13" s="4">
        <f>'COMMON DIV EXP SUMMARY'!L3/1000000</f>
        <v>1258.5035353400001</v>
      </c>
      <c r="E13" s="2"/>
      <c r="F13" s="2"/>
      <c r="G13" s="2"/>
      <c r="J13" s="2"/>
      <c r="K13" s="2"/>
    </row>
    <row r="14" spans="1:11" x14ac:dyDescent="0.25">
      <c r="A14" s="3" t="s">
        <v>4</v>
      </c>
      <c r="B14" s="4">
        <f>'COMMON DIV EXP SUMMARY'!L4/1000000</f>
        <v>4.6299819499999995</v>
      </c>
      <c r="E14" s="2"/>
      <c r="F14" s="2"/>
      <c r="G14" s="2"/>
      <c r="J14" s="2"/>
      <c r="K14" s="2"/>
    </row>
    <row r="15" spans="1:11" x14ac:dyDescent="0.25">
      <c r="A15" s="3" t="s">
        <v>5</v>
      </c>
      <c r="B15" s="4">
        <f>'COMMON DIV EXP SUMMARY'!L5/1000000</f>
        <v>93.244765489999992</v>
      </c>
      <c r="E15" s="2"/>
      <c r="F15" s="2"/>
      <c r="G15" s="2"/>
      <c r="J15" s="2"/>
      <c r="K15" s="2"/>
    </row>
    <row r="16" spans="1:11" x14ac:dyDescent="0.25">
      <c r="A16" s="3" t="s">
        <v>6</v>
      </c>
      <c r="B16" s="4">
        <f>'COMMON DIV EXP SUMMARY'!L6/1000000</f>
        <v>199.59635289000002</v>
      </c>
      <c r="E16" s="2"/>
      <c r="F16" s="2"/>
      <c r="G16" s="2"/>
      <c r="J16" s="2"/>
      <c r="K16" s="2"/>
    </row>
    <row r="17" spans="1:11" x14ac:dyDescent="0.25">
      <c r="A17" s="3" t="s">
        <v>41</v>
      </c>
      <c r="B17" s="4">
        <f>'COMMON DIV EXP SUMMARY'!L8/1000000</f>
        <v>1619.4564738299998</v>
      </c>
      <c r="F17" s="2"/>
      <c r="G17" s="2"/>
      <c r="J17" s="2"/>
      <c r="K17" s="2"/>
    </row>
    <row r="18" spans="1:11" x14ac:dyDescent="0.25">
      <c r="A18" s="19" t="s">
        <v>40</v>
      </c>
      <c r="B18" s="20">
        <f>'COMMON DIV EXP SUMMARY'!L9/1000000</f>
        <v>92.732750730000006</v>
      </c>
    </row>
  </sheetData>
  <mergeCells count="1">
    <mergeCell ref="A4:A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5"/>
  <sheetViews>
    <sheetView workbookViewId="0">
      <selection activeCell="C22" sqref="C22"/>
    </sheetView>
  </sheetViews>
  <sheetFormatPr defaultColWidth="9.109375" defaultRowHeight="13.8" x14ac:dyDescent="0.25"/>
  <cols>
    <col min="1" max="1" width="9.109375" style="1"/>
    <col min="2" max="2" width="27.44140625" style="1" bestFit="1" customWidth="1"/>
    <col min="3" max="3" width="15.44140625" style="1" bestFit="1" customWidth="1"/>
    <col min="4" max="4" width="0.44140625" style="1" customWidth="1"/>
    <col min="5" max="5" width="7.109375" style="1" hidden="1" customWidth="1"/>
    <col min="6" max="6" width="2.44140625" style="1" hidden="1" customWidth="1"/>
    <col min="7" max="7" width="15.21875" style="1" customWidth="1"/>
    <col min="8" max="8" width="0" style="1" hidden="1" customWidth="1"/>
    <col min="9" max="9" width="26.109375" style="1" hidden="1" customWidth="1"/>
    <col min="10" max="10" width="15" style="1" customWidth="1"/>
    <col min="11" max="11" width="0" style="1" hidden="1" customWidth="1"/>
    <col min="12" max="12" width="16" style="1" customWidth="1"/>
    <col min="13" max="16384" width="9.109375" style="1"/>
  </cols>
  <sheetData>
    <row r="1" spans="2:12" x14ac:dyDescent="0.25">
      <c r="B1" s="1" t="s">
        <v>39</v>
      </c>
    </row>
    <row r="2" spans="2:12" ht="41.4" customHeight="1" x14ac:dyDescent="0.25">
      <c r="C2" s="11" t="s">
        <v>20</v>
      </c>
      <c r="D2" s="13"/>
      <c r="E2" s="13"/>
      <c r="F2" s="13"/>
      <c r="G2" s="11" t="s">
        <v>35</v>
      </c>
      <c r="H2" s="13"/>
      <c r="I2" s="13"/>
      <c r="J2" s="14" t="s">
        <v>36</v>
      </c>
      <c r="L2" s="11" t="s">
        <v>38</v>
      </c>
    </row>
    <row r="3" spans="2:12" x14ac:dyDescent="0.25">
      <c r="B3" s="10" t="s">
        <v>10</v>
      </c>
      <c r="C3" s="9">
        <v>495502819.97000003</v>
      </c>
      <c r="D3" s="2">
        <f>C3-'[1]2023-Common Cost'!$C5</f>
        <v>1.9627809524536133E-4</v>
      </c>
      <c r="F3" s="1" t="s">
        <v>10</v>
      </c>
      <c r="G3" s="9">
        <v>477067620.76999998</v>
      </c>
      <c r="H3" s="12">
        <f>G3-'[2]2023'!$C$7</f>
        <v>4.7014355659484863E-3</v>
      </c>
      <c r="I3" s="1" t="s">
        <v>25</v>
      </c>
      <c r="J3" s="9">
        <v>285933094.60000002</v>
      </c>
      <c r="K3" s="12">
        <f>J3-'[3]Category wise SUM'!$D43</f>
        <v>2.9206275939941406E-4</v>
      </c>
      <c r="L3" s="9">
        <f>C3+G3+J3</f>
        <v>1258503535.3400002</v>
      </c>
    </row>
    <row r="4" spans="2:12" x14ac:dyDescent="0.25">
      <c r="B4" s="10" t="s">
        <v>11</v>
      </c>
      <c r="C4" s="9">
        <v>22268.82</v>
      </c>
      <c r="D4" s="2">
        <f>C4-'[1]2023-Common Cost'!$C6</f>
        <v>4.7550540366501082E-3</v>
      </c>
      <c r="F4" s="1" t="s">
        <v>21</v>
      </c>
      <c r="G4" s="9">
        <v>4013619.44</v>
      </c>
      <c r="H4" s="12">
        <f>G4-'[2]2023'!$C$8</f>
        <v>2.2623627446591854E-3</v>
      </c>
      <c r="I4" s="1" t="s">
        <v>26</v>
      </c>
      <c r="J4" s="9">
        <v>594093.68999999994</v>
      </c>
      <c r="K4" s="12">
        <f>J4-'[3]Category wise SUM'!$D44</f>
        <v>2.2024571662768722E-3</v>
      </c>
      <c r="L4" s="9">
        <f t="shared" ref="L4:L9" si="0">C4+G4+J4</f>
        <v>4629981.9499999993</v>
      </c>
    </row>
    <row r="5" spans="2:12" x14ac:dyDescent="0.25">
      <c r="B5" s="10" t="s">
        <v>12</v>
      </c>
      <c r="C5" s="9">
        <v>34382897.789999999</v>
      </c>
      <c r="D5" s="2">
        <f>C5-'[1]2023-Common Cost'!$C7</f>
        <v>-5.2540749311447144E-4</v>
      </c>
      <c r="F5" s="1" t="s">
        <v>12</v>
      </c>
      <c r="G5" s="9">
        <v>47138796.82</v>
      </c>
      <c r="H5" s="12">
        <f>G5-'[2]2023'!$C$9</f>
        <v>2.4549141526222229E-3</v>
      </c>
      <c r="I5" s="1" t="s">
        <v>27</v>
      </c>
      <c r="J5" s="9">
        <v>11723070.880000001</v>
      </c>
      <c r="K5" s="12">
        <f>J5-'[3]Category wise SUM'!$D45</f>
        <v>2.8596837073564529E-3</v>
      </c>
      <c r="L5" s="9">
        <f t="shared" si="0"/>
        <v>93244765.489999995</v>
      </c>
    </row>
    <row r="6" spans="2:12" x14ac:dyDescent="0.25">
      <c r="B6" s="10" t="s">
        <v>13</v>
      </c>
      <c r="C6" s="9">
        <v>92449800</v>
      </c>
      <c r="D6" s="2">
        <f>C6-'[1]2023-Common Cost'!$C8</f>
        <v>3.1767785549163818E-4</v>
      </c>
      <c r="F6" s="1" t="s">
        <v>13</v>
      </c>
      <c r="G6" s="9">
        <v>95267200.150000006</v>
      </c>
      <c r="H6" s="12">
        <f>G6-'[2]2023'!$C$10</f>
        <v>4.8888176679611206E-3</v>
      </c>
      <c r="I6" s="1" t="s">
        <v>28</v>
      </c>
      <c r="J6" s="9">
        <v>11879352.74</v>
      </c>
      <c r="K6" s="12">
        <f>J6-'[3]Category wise SUM'!$D46</f>
        <v>-2.3053381592035294E-3</v>
      </c>
      <c r="L6" s="9">
        <f t="shared" si="0"/>
        <v>199596352.89000002</v>
      </c>
    </row>
    <row r="7" spans="2:12" x14ac:dyDescent="0.25">
      <c r="B7" s="10" t="s">
        <v>14</v>
      </c>
      <c r="C7" s="9">
        <v>275054.36</v>
      </c>
      <c r="D7" s="2">
        <f>C7-'[1]2023-Common Cost'!$C9</f>
        <v>-1.0375562706030905E-3</v>
      </c>
      <c r="F7" s="1" t="s">
        <v>14</v>
      </c>
      <c r="G7" s="9">
        <v>155180.67000000001</v>
      </c>
      <c r="H7" s="12">
        <f>G7-'[2]2023'!$C$11</f>
        <v>0</v>
      </c>
      <c r="I7" s="1" t="s">
        <v>29</v>
      </c>
      <c r="J7" s="1" t="s">
        <v>33</v>
      </c>
      <c r="K7" s="12">
        <v>0</v>
      </c>
      <c r="L7" s="2">
        <v>0</v>
      </c>
    </row>
    <row r="8" spans="2:12" x14ac:dyDescent="0.25">
      <c r="B8" s="10" t="s">
        <v>15</v>
      </c>
      <c r="C8" s="9">
        <v>1582988351.55</v>
      </c>
      <c r="D8" s="2">
        <f>C8-'[1]2023-Common Cost'!$C10</f>
        <v>-3.7989616394042969E-3</v>
      </c>
      <c r="F8" s="1" t="s">
        <v>15</v>
      </c>
      <c r="G8" s="9">
        <v>28038482.510000002</v>
      </c>
      <c r="H8" s="12">
        <f>G8-'[2]2023'!$C$12</f>
        <v>4.2758025228977203E-3</v>
      </c>
      <c r="I8" s="1" t="s">
        <v>30</v>
      </c>
      <c r="J8" s="9">
        <v>8429639.7699999996</v>
      </c>
      <c r="K8" s="12">
        <f>J8-'[3]Category wise SUM'!$D48</f>
        <v>1.700056716799736E-3</v>
      </c>
      <c r="L8" s="9">
        <f t="shared" si="0"/>
        <v>1619456473.8299999</v>
      </c>
    </row>
    <row r="9" spans="2:12" x14ac:dyDescent="0.25">
      <c r="B9" s="10" t="s">
        <v>16</v>
      </c>
      <c r="C9" s="15">
        <v>45483432.670000002</v>
      </c>
      <c r="D9" s="16">
        <f>C9-'[1]2023-Common Cost'!$C11</f>
        <v>-3.2857134938240051E-3</v>
      </c>
      <c r="E9" s="17"/>
      <c r="F9" s="17" t="s">
        <v>22</v>
      </c>
      <c r="G9" s="15">
        <v>39959297.280000001</v>
      </c>
      <c r="H9" s="18">
        <f>G9-'[2]2023'!$C$13</f>
        <v>9.8079442977905273E-5</v>
      </c>
      <c r="I9" s="17" t="s">
        <v>31</v>
      </c>
      <c r="J9" s="15">
        <v>7290020.7800000003</v>
      </c>
      <c r="K9" s="12">
        <f>J9-'[3]Category wise SUM'!$D49</f>
        <v>-1.7900234088301659E-3</v>
      </c>
      <c r="L9" s="9">
        <f t="shared" si="0"/>
        <v>92732750.730000004</v>
      </c>
    </row>
    <row r="10" spans="2:12" x14ac:dyDescent="0.25">
      <c r="B10" s="10" t="s">
        <v>37</v>
      </c>
      <c r="C10" s="9">
        <f>SUM(C3:C9)</f>
        <v>2251104625.1599998</v>
      </c>
      <c r="D10" s="2"/>
      <c r="G10" s="9">
        <f>SUM(G3:G9)</f>
        <v>691640197.63999987</v>
      </c>
      <c r="H10" s="12"/>
      <c r="J10" s="9">
        <f>SUM(J3:J9)</f>
        <v>325849272.45999998</v>
      </c>
      <c r="K10" s="12"/>
      <c r="L10" s="9">
        <f>C10+G10+J10</f>
        <v>3268594095.2599998</v>
      </c>
    </row>
    <row r="11" spans="2:12" x14ac:dyDescent="0.25">
      <c r="B11" s="10"/>
      <c r="C11" s="9"/>
      <c r="D11" s="2"/>
      <c r="G11" s="9"/>
      <c r="H11" s="12"/>
      <c r="J11" s="9"/>
      <c r="K11" s="12"/>
    </row>
    <row r="12" spans="2:12" x14ac:dyDescent="0.25">
      <c r="B12" s="10" t="s">
        <v>17</v>
      </c>
      <c r="C12" s="9">
        <v>958171613.99000001</v>
      </c>
      <c r="D12" s="2">
        <f>C12-'[1]2023-Common Cost'!$C12</f>
        <v>-7.8988075256347656E-4</v>
      </c>
      <c r="I12" s="1" t="s">
        <v>34</v>
      </c>
      <c r="J12" s="9">
        <f>-3057344.4</f>
        <v>-3057344.4</v>
      </c>
      <c r="K12" s="12">
        <f>J12-'[3]Category wise SUM'!$D50</f>
        <v>-1.2614857405424118E-3</v>
      </c>
    </row>
    <row r="13" spans="2:12" x14ac:dyDescent="0.25">
      <c r="B13" s="10" t="s">
        <v>18</v>
      </c>
      <c r="C13" s="9">
        <v>3209276239.1500001</v>
      </c>
      <c r="D13" s="2">
        <f>C13-'[1]2023-Common Cost'!$C13</f>
        <v>-4.1685104370117188E-3</v>
      </c>
      <c r="F13" s="1" t="s">
        <v>23</v>
      </c>
      <c r="J13" s="9">
        <f>SUM(J3:J12)</f>
        <v>648641200.51999998</v>
      </c>
      <c r="K13" s="12">
        <f>J13-'[3]Category wise SUM'!$D51</f>
        <v>325849272.46169734</v>
      </c>
    </row>
    <row r="14" spans="2:12" x14ac:dyDescent="0.25">
      <c r="F14" s="1" t="s">
        <v>24</v>
      </c>
      <c r="G14" s="9">
        <v>691640197.62</v>
      </c>
    </row>
    <row r="15" spans="2:12" x14ac:dyDescent="0.25">
      <c r="B15" s="11" t="s">
        <v>19</v>
      </c>
      <c r="C15" s="9">
        <v>5170154.63</v>
      </c>
      <c r="I15" s="1" t="s">
        <v>32</v>
      </c>
      <c r="J15" s="9">
        <v>5280030.33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ACTUAL OPEX 2023</vt:lpstr>
      <vt:lpstr>COMMON DIV EXP SUMMARY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awanthi</cp:lastModifiedBy>
  <dcterms:created xsi:type="dcterms:W3CDTF">2024-12-13T08:28:47Z</dcterms:created>
  <dcterms:modified xsi:type="dcterms:W3CDTF">2024-12-24T04:37:32Z</dcterms:modified>
</cp:coreProperties>
</file>